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C:\Users\USUARIO\Desktop\GLOBALTRUST\02-FEBRERO\TG-AEREO 711 JAS\"/>
    </mc:Choice>
  </mc:AlternateContent>
  <xr:revisionPtr revIDLastSave="0" documentId="13_ncr:1_{779420ED-29F2-4DC3-8186-0297E83474E5}" xr6:coauthVersionLast="47" xr6:coauthVersionMax="47" xr10:uidLastSave="{00000000-0000-0000-0000-000000000000}"/>
  <bookViews>
    <workbookView xWindow="-120" yWindow="-120" windowWidth="20730" windowHeight="11160" tabRatio="597" xr2:uid="{00000000-000D-0000-FFFF-FFFF00000000}"/>
  </bookViews>
  <sheets>
    <sheet name="Hoja1" sheetId="1" r:id="rId1"/>
  </sheets>
  <calcPr calcId="191029"/>
</workbook>
</file>

<file path=xl/calcChain.xml><?xml version="1.0" encoding="utf-8"?>
<calcChain xmlns="http://schemas.openxmlformats.org/spreadsheetml/2006/main">
  <c r="L19" i="1" l="1"/>
  <c r="M19" i="1"/>
  <c r="D19" i="1"/>
  <c r="N15" i="1"/>
  <c r="J30" i="1"/>
  <c r="I27" i="1"/>
  <c r="H34" i="1"/>
  <c r="D30" i="1" l="1"/>
  <c r="D34" i="1"/>
  <c r="D15" i="1"/>
  <c r="D39" i="1" s="1"/>
  <c r="D27" i="1"/>
  <c r="N39" i="1"/>
  <c r="M39" i="1"/>
  <c r="L39" i="1"/>
  <c r="K39" i="1"/>
  <c r="J39" i="1"/>
  <c r="I39" i="1"/>
  <c r="H39" i="1"/>
  <c r="G39" i="1"/>
  <c r="O3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Franz Hidalgo Castro</author>
    <author>USUARIO</author>
  </authors>
  <commentList>
    <comment ref="E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Revision de documentos para inspeccion e Inspeccion de todos los WR.</t>
        </r>
      </text>
    </comment>
    <comment ref="F5" authorId="1" shapeId="0" xr:uid="{22C73C9C-FE69-4748-B7EC-9F9DE796FC08}">
      <text>
        <r>
          <rPr>
            <b/>
            <sz val="9"/>
            <color indexed="81"/>
            <rFont val="Tahoma"/>
            <family val="2"/>
          </rPr>
          <t>Repack</t>
        </r>
      </text>
    </comment>
    <comment ref="G15" authorId="1" shapeId="0" xr:uid="{42194535-E969-474A-B8BA-DF3F6A8B68CE}">
      <text>
        <r>
          <rPr>
            <b/>
            <sz val="9"/>
            <color indexed="81"/>
            <rFont val="Tahoma"/>
            <family val="2"/>
          </rPr>
          <t>ORDEN:
1014953814</t>
        </r>
      </text>
    </comment>
    <comment ref="G16" authorId="1" shapeId="0" xr:uid="{ADB15DEA-68F6-4ABB-8D14-CC5904F469D0}">
      <text>
        <r>
          <rPr>
            <b/>
            <sz val="9"/>
            <color indexed="81"/>
            <rFont val="Tahoma"/>
            <family val="2"/>
          </rPr>
          <t>1014953815</t>
        </r>
      </text>
    </comment>
    <comment ref="G17" authorId="1" shapeId="0" xr:uid="{0C89B34A-FDC5-43B8-ADF4-BC623264667B}">
      <text>
        <r>
          <rPr>
            <b/>
            <sz val="9"/>
            <color indexed="81"/>
            <rFont val="Tahoma"/>
            <family val="2"/>
          </rPr>
          <t>1014953812</t>
        </r>
      </text>
    </comment>
    <comment ref="D18" authorId="1" shapeId="0" xr:uid="{7BF9DF8F-7A50-41BB-948A-3CDE7B3C8B16}">
      <text>
        <r>
          <rPr>
            <b/>
            <sz val="9"/>
            <color indexed="81"/>
            <rFont val="Tahoma"/>
            <family val="2"/>
          </rPr>
          <t>1X30 (25+5)</t>
        </r>
      </text>
    </comment>
    <comment ref="G19" authorId="1" shapeId="0" xr:uid="{02E121E2-AA9F-474A-BFD2-8963615D0968}">
      <text>
        <r>
          <rPr>
            <b/>
            <sz val="9"/>
            <color indexed="81"/>
            <rFont val="Tahoma"/>
            <family val="2"/>
          </rPr>
          <t>ORDEN:
1014953778</t>
        </r>
      </text>
    </comment>
    <comment ref="R19" authorId="1" shapeId="0" xr:uid="{0CBEA1F5-0B05-4F98-8CB5-154FADEA9224}">
      <text/>
    </comment>
    <comment ref="S19" authorId="1" shapeId="0" xr:uid="{535C8C30-88D8-4752-B290-9BAB54A82BED}">
      <text>
        <r>
          <rPr>
            <b/>
            <sz val="9"/>
            <color indexed="81"/>
            <rFont val="Tahoma"/>
            <family val="2"/>
          </rPr>
          <t>DURANTE LA INSPECCION DEL WR S508364495 SE ENCONTRO 03 CARTONES DAÑADOS DE LAS ORDENES# 1014953778, 1014953801 Y 1014953827.
SE INFORMO A TG Y ELLOS AUTORIZARON SU EMBARQUE AS/IS.</t>
        </r>
      </text>
    </comment>
    <comment ref="G20" authorId="1" shapeId="0" xr:uid="{D9833F90-73CF-4537-AE31-8C6446697999}">
      <text>
        <r>
          <rPr>
            <b/>
            <sz val="9"/>
            <color indexed="81"/>
            <rFont val="Tahoma"/>
            <family val="2"/>
          </rPr>
          <t>ORDEN:
1014953800</t>
        </r>
      </text>
    </comment>
    <comment ref="G21" authorId="1" shapeId="0" xr:uid="{0C058C17-6789-4B0D-9AC2-250E1F6F0536}">
      <text>
        <r>
          <rPr>
            <b/>
            <sz val="9"/>
            <color indexed="81"/>
            <rFont val="Tahoma"/>
            <family val="2"/>
          </rPr>
          <t>ORDEN:
1014953803</t>
        </r>
      </text>
    </comment>
    <comment ref="G22" authorId="1" shapeId="0" xr:uid="{3FED1A9B-CD5F-4CA0-A9E7-9372C2602A9E}">
      <text>
        <r>
          <rPr>
            <b/>
            <sz val="9"/>
            <color indexed="81"/>
            <rFont val="Tahoma"/>
            <family val="2"/>
          </rPr>
          <t>ORDEN:
1014953801</t>
        </r>
      </text>
    </comment>
    <comment ref="R22" authorId="1" shapeId="0" xr:uid="{4D9063B2-7464-46E1-AF46-0ED592FC3F78}">
      <text/>
    </comment>
    <comment ref="G23" authorId="1" shapeId="0" xr:uid="{88BAFE59-F8BE-469D-8FA6-493ED3FB90CC}">
      <text>
        <r>
          <rPr>
            <b/>
            <sz val="9"/>
            <color indexed="81"/>
            <rFont val="Tahoma"/>
            <family val="2"/>
          </rPr>
          <t>ORDEN:
1014953827</t>
        </r>
      </text>
    </comment>
    <comment ref="R23" authorId="1" shapeId="0" xr:uid="{F2B419D6-AFC9-494E-9750-BECA30040505}">
      <text/>
    </comment>
    <comment ref="G24" authorId="1" shapeId="0" xr:uid="{07374BAB-6DE3-44DF-9D3D-3E4C31F91C60}">
      <text>
        <r>
          <rPr>
            <b/>
            <sz val="9"/>
            <color indexed="81"/>
            <rFont val="Tahoma"/>
            <family val="2"/>
          </rPr>
          <t>ORDEN:
1014848998</t>
        </r>
      </text>
    </comment>
    <comment ref="G25" authorId="1" shapeId="0" xr:uid="{21F2CEC6-0F1C-4705-97BD-821AD37E31BF}">
      <text>
        <r>
          <rPr>
            <b/>
            <sz val="9"/>
            <color indexed="81"/>
            <rFont val="Tahoma"/>
            <family val="2"/>
          </rPr>
          <t>ORDEN:
1014852973</t>
        </r>
      </text>
    </comment>
    <comment ref="G26" authorId="1" shapeId="0" xr:uid="{3BCD6E06-8C7E-4629-8C27-D843B55CD8A1}">
      <text>
        <r>
          <rPr>
            <b/>
            <sz val="9"/>
            <color indexed="81"/>
            <rFont val="Tahoma"/>
            <family val="2"/>
          </rPr>
          <t>ORDEN:
1014892177</t>
        </r>
      </text>
    </comment>
    <comment ref="G27" authorId="1" shapeId="0" xr:uid="{297E5504-D900-4C28-B681-07F90C078C12}">
      <text>
        <r>
          <rPr>
            <b/>
            <sz val="9"/>
            <color indexed="81"/>
            <rFont val="Tahoma"/>
            <family val="2"/>
          </rPr>
          <t>ORDEN:
1014953843</t>
        </r>
      </text>
    </comment>
    <comment ref="G28" authorId="1" shapeId="0" xr:uid="{31C8F908-7E76-480B-96BC-31C0994D1585}">
      <text>
        <r>
          <rPr>
            <b/>
            <sz val="9"/>
            <color indexed="81"/>
            <rFont val="Tahoma"/>
            <family val="2"/>
          </rPr>
          <t>ORDEN:
1014953813</t>
        </r>
      </text>
    </comment>
    <comment ref="G29" authorId="1" shapeId="0" xr:uid="{CEFE1F31-1230-45B1-9798-EF52C3667983}">
      <text>
        <r>
          <rPr>
            <b/>
            <sz val="9"/>
            <color indexed="81"/>
            <rFont val="Tahoma"/>
            <family val="2"/>
          </rPr>
          <t>ORDEN:
1014953845</t>
        </r>
      </text>
    </comment>
    <comment ref="G30" authorId="1" shapeId="0" xr:uid="{8BD365D7-0503-4854-9E19-821EA4B46D04}">
      <text>
        <r>
          <rPr>
            <b/>
            <sz val="9"/>
            <color indexed="81"/>
            <rFont val="Tahoma"/>
            <family val="2"/>
          </rPr>
          <t>ORDEN:
1014848997</t>
        </r>
      </text>
    </comment>
    <comment ref="G31" authorId="1" shapeId="0" xr:uid="{10299325-F209-4736-85DF-5AF70F26A576}">
      <text>
        <r>
          <rPr>
            <b/>
            <sz val="9"/>
            <color indexed="81"/>
            <rFont val="Tahoma"/>
            <family val="2"/>
          </rPr>
          <t>ORDEN:
1014892173</t>
        </r>
      </text>
    </comment>
    <comment ref="G32" authorId="1" shapeId="0" xr:uid="{E5B0E74C-9F25-44DE-A265-60B6AABD845B}">
      <text>
        <r>
          <rPr>
            <b/>
            <sz val="9"/>
            <color indexed="81"/>
            <rFont val="Tahoma"/>
            <family val="2"/>
          </rPr>
          <t>ORDEN:
1014892176</t>
        </r>
      </text>
    </comment>
    <comment ref="G33" authorId="1" shapeId="0" xr:uid="{EC0E2F4E-AA81-408B-AEF6-3D8350064526}">
      <text>
        <r>
          <rPr>
            <b/>
            <sz val="9"/>
            <color indexed="81"/>
            <rFont val="Tahoma"/>
            <family val="2"/>
          </rPr>
          <t>1014849041</t>
        </r>
      </text>
    </comment>
    <comment ref="G34" authorId="1" shapeId="0" xr:uid="{6D225B1B-6A15-42B8-9AC4-FDB38A02E796}">
      <text>
        <r>
          <rPr>
            <b/>
            <sz val="9"/>
            <color indexed="81"/>
            <rFont val="Tahoma"/>
            <family val="2"/>
          </rPr>
          <t>ORDEN:
1014892170</t>
        </r>
      </text>
    </comment>
    <comment ref="G35" authorId="1" shapeId="0" xr:uid="{4A4EE86E-6FC4-4284-A910-7C7001807A2A}">
      <text>
        <r>
          <rPr>
            <b/>
            <sz val="9"/>
            <color indexed="81"/>
            <rFont val="Tahoma"/>
            <family val="2"/>
          </rPr>
          <t>ORDEN:
1014853031</t>
        </r>
      </text>
    </comment>
    <comment ref="G36" authorId="1" shapeId="0" xr:uid="{CFB4B30C-B47B-4FB2-87FF-A4F89BD92D8F}">
      <text>
        <r>
          <rPr>
            <b/>
            <sz val="9"/>
            <color indexed="81"/>
            <rFont val="Tahoma"/>
            <family val="2"/>
          </rPr>
          <t>ORDEN:
1014849034</t>
        </r>
      </text>
    </comment>
    <comment ref="G37" authorId="1" shapeId="0" xr:uid="{3172189A-82EB-4BD6-88B2-94A4C1183152}">
      <text>
        <r>
          <rPr>
            <b/>
            <sz val="9"/>
            <color indexed="81"/>
            <rFont val="Tahoma"/>
            <family val="2"/>
          </rPr>
          <t>ORDEN:
1014892169</t>
        </r>
      </text>
    </comment>
    <comment ref="G38" authorId="1" shapeId="0" xr:uid="{EBD1FEE8-C7E5-4586-82BF-5C9E465AA590}">
      <text>
        <r>
          <rPr>
            <b/>
            <sz val="9"/>
            <color indexed="81"/>
            <rFont val="Tahoma"/>
            <family val="2"/>
          </rPr>
          <t>ORDEN:
1014881647</t>
        </r>
      </text>
    </comment>
  </commentList>
</comments>
</file>

<file path=xl/sharedStrings.xml><?xml version="1.0" encoding="utf-8"?>
<sst xmlns="http://schemas.openxmlformats.org/spreadsheetml/2006/main" count="127" uniqueCount="84">
  <si>
    <t>TIPO DE DESPACHO</t>
  </si>
  <si>
    <t>AÉREO</t>
  </si>
  <si>
    <t xml:space="preserve">REPORTE DE INSPECCIÓN </t>
  </si>
  <si>
    <t>REFERENCIA</t>
  </si>
  <si>
    <t>FECHA</t>
  </si>
  <si>
    <t>HORA DE INICIO</t>
  </si>
  <si>
    <t>HORA DE TERMINO</t>
  </si>
  <si>
    <t>WR #</t>
  </si>
  <si>
    <t>SHIPPER</t>
  </si>
  <si>
    <t>FACTURA</t>
  </si>
  <si>
    <t>TIPO DE PIEZAS</t>
  </si>
  <si>
    <t>FALTANTES</t>
  </si>
  <si>
    <t>SOBRANTES</t>
  </si>
  <si>
    <t>SPLITS</t>
  </si>
  <si>
    <t>DAÑADOS</t>
  </si>
  <si>
    <t>INCIDENCIAS</t>
  </si>
  <si>
    <t>CARTONES</t>
  </si>
  <si>
    <t>NUMERO DE PIEZAS</t>
  </si>
  <si>
    <t>REPRESENTANTE TECNOGLOBAL</t>
  </si>
  <si>
    <t>SOLEDAD AGUAYO</t>
  </si>
  <si>
    <t xml:space="preserve">ITEMS </t>
  </si>
  <si>
    <t>UNIDADES</t>
  </si>
  <si>
    <t>´D´ 1</t>
  </si>
  <si>
    <t>´D´  2</t>
  </si>
  <si>
    <t>GTI INSPECTOR / ANALISTA</t>
  </si>
  <si>
    <t>NO FUERON EMBARCADOS</t>
  </si>
  <si>
    <t>"Ds"</t>
  </si>
  <si>
    <t>TOTAL UNIDADES 
PER ITEM</t>
  </si>
  <si>
    <t>´D´ 3</t>
  </si>
  <si>
    <t>DELL PRODUCTS LP</t>
  </si>
  <si>
    <t>JAS FORWARDING</t>
  </si>
  <si>
    <t>8406 NW 90th St, Medley, FL 33178, US</t>
  </si>
  <si>
    <t>JONATHAN CARDENAS / 
ALEJANDRA BELTRAN</t>
  </si>
  <si>
    <t>´D´  4</t>
  </si>
  <si>
    <t>´D´ 5</t>
  </si>
  <si>
    <t>SARA ESTEVEZ
ELIZABETH CASTRO</t>
  </si>
  <si>
    <t>´D´  6</t>
  </si>
  <si>
    <t>´D´ 7</t>
  </si>
  <si>
    <t>REPRESENTANTE JAS</t>
  </si>
  <si>
    <t>711</t>
  </si>
  <si>
    <t>S508412675</t>
  </si>
  <si>
    <t>S508329228</t>
  </si>
  <si>
    <t>S508364495</t>
  </si>
  <si>
    <t>S508409652</t>
  </si>
  <si>
    <t>S508412650</t>
  </si>
  <si>
    <t>S508417325</t>
  </si>
  <si>
    <t>S508417343</t>
  </si>
  <si>
    <t>S508425782</t>
  </si>
  <si>
    <t>S508425791</t>
  </si>
  <si>
    <t>S508429962</t>
  </si>
  <si>
    <t>NPD125116866</t>
  </si>
  <si>
    <t>NPD125117058</t>
  </si>
  <si>
    <t>17-79328-11</t>
  </si>
  <si>
    <t>BNFOA100BJ</t>
  </si>
  <si>
    <t>NPD125117280</t>
  </si>
  <si>
    <t>NPD125117057</t>
  </si>
  <si>
    <t>NPD125117069</t>
  </si>
  <si>
    <t>FG30259429017</t>
  </si>
  <si>
    <t>FG30259428694</t>
  </si>
  <si>
    <t>FG30259441162</t>
  </si>
  <si>
    <t>NPD125117697</t>
  </si>
  <si>
    <t>NPD125117701</t>
  </si>
  <si>
    <t>NPVV12511398</t>
  </si>
  <si>
    <t>FG30259399742</t>
  </si>
  <si>
    <t>FG30259408694</t>
  </si>
  <si>
    <t>FG30259428691</t>
  </si>
  <si>
    <t>FG30259428698</t>
  </si>
  <si>
    <t>FG30259396939</t>
  </si>
  <si>
    <t>FG30259402616</t>
  </si>
  <si>
    <t>FG30259399558</t>
  </si>
  <si>
    <t>SNPM04W6C/16G</t>
  </si>
  <si>
    <t>9CKND</t>
  </si>
  <si>
    <t>JWXPX</t>
  </si>
  <si>
    <t>1MVRG</t>
  </si>
  <si>
    <t>91TR8</t>
  </si>
  <si>
    <t>PP9H1</t>
  </si>
  <si>
    <t>V2PNR</t>
  </si>
  <si>
    <t>KXFCR</t>
  </si>
  <si>
    <t>T3YN4</t>
  </si>
  <si>
    <t>N/A</t>
  </si>
  <si>
    <t>CARTON</t>
  </si>
  <si>
    <t>DELL MARKETING LP</t>
  </si>
  <si>
    <t>S508457505</t>
  </si>
  <si>
    <t>VER 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</si>
</sst>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E40000"/>
      <name val="Calibri"/>
      <family val="2"/>
    </font>
    <font>
      <sz val="12"/>
      <color rgb="FFE40000"/>
      <name val="Calibri"/>
      <family val="2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F7CAAC"/>
        <bgColor rgb="FFF7CAAC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theme="0"/>
        <bgColor rgb="FFD9E2F3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C5E0B3"/>
      </patternFill>
    </fill>
    <fill>
      <patternFill patternType="solid">
        <fgColor theme="9" tint="0.59999389629810485"/>
        <bgColor rgb="FFA8D08D"/>
      </patternFill>
    </fill>
    <fill>
      <patternFill patternType="solid">
        <fgColor theme="9" tint="0.39997558519241921"/>
        <bgColor rgb="FFA8D08D"/>
      </patternFill>
    </fill>
    <fill>
      <patternFill patternType="solid">
        <fgColor theme="0"/>
        <bgColor rgb="FFFEF2CB"/>
      </patternFill>
    </fill>
    <fill>
      <patternFill patternType="solid">
        <fgColor theme="7" tint="0.79998168889431442"/>
        <bgColor rgb="FFE2EFD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rgb="FFFEF2CB"/>
      </patternFill>
    </fill>
    <fill>
      <patternFill patternType="solid">
        <fgColor theme="5" tint="0.59999389629810485"/>
        <bgColor theme="0"/>
      </patternFill>
    </fill>
    <fill>
      <patternFill patternType="solid">
        <fgColor theme="5" tint="0.59999389629810485"/>
        <bgColor rgb="FFFFE598"/>
      </patternFill>
    </fill>
    <fill>
      <patternFill patternType="solid">
        <fgColor theme="5" tint="0.59999389629810485"/>
        <bgColor rgb="FFFEF2CB"/>
      </patternFill>
    </fill>
    <fill>
      <patternFill patternType="solid">
        <fgColor theme="4" tint="0.79998168889431442"/>
        <bgColor rgb="FFD9E2F3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rgb="FFFFE598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9" tint="0.79998168889431442"/>
        <bgColor rgb="FFD9EAD3"/>
      </patternFill>
    </fill>
    <fill>
      <patternFill patternType="solid">
        <fgColor rgb="FFFFFF00"/>
        <bgColor rgb="FFA8D08D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3"/>
  </cellStyleXfs>
  <cellXfs count="139">
    <xf numFmtId="0" fontId="0" fillId="0" borderId="0" xfId="0"/>
    <xf numFmtId="0" fontId="3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7" borderId="3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vertical="center"/>
    </xf>
    <xf numFmtId="0" fontId="4" fillId="3" borderId="3" xfId="0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center" vertical="center"/>
    </xf>
    <xf numFmtId="164" fontId="4" fillId="7" borderId="3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vertical="center"/>
    </xf>
    <xf numFmtId="18" fontId="4" fillId="7" borderId="3" xfId="0" applyNumberFormat="1" applyFont="1" applyFill="1" applyBorder="1" applyAlignment="1">
      <alignment horizontal="center" vertical="center"/>
    </xf>
    <xf numFmtId="18" fontId="5" fillId="7" borderId="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8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5" fillId="1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" fontId="5" fillId="2" borderId="4" xfId="0" applyNumberFormat="1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vertical="center"/>
    </xf>
    <xf numFmtId="0" fontId="5" fillId="7" borderId="15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3" fontId="5" fillId="17" borderId="5" xfId="0" applyNumberFormat="1" applyFont="1" applyFill="1" applyBorder="1" applyAlignment="1">
      <alignment horizontal="center" vertical="center"/>
    </xf>
    <xf numFmtId="3" fontId="5" fillId="22" borderId="5" xfId="0" applyNumberFormat="1" applyFont="1" applyFill="1" applyBorder="1" applyAlignment="1">
      <alignment horizontal="center" vertical="center"/>
    </xf>
    <xf numFmtId="3" fontId="4" fillId="17" borderId="5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/>
    </xf>
    <xf numFmtId="0" fontId="10" fillId="11" borderId="4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9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3" fontId="10" fillId="10" borderId="4" xfId="0" applyNumberFormat="1" applyFont="1" applyFill="1" applyBorder="1" applyAlignment="1">
      <alignment horizontal="center" vertical="center" wrapText="1"/>
    </xf>
    <xf numFmtId="1" fontId="10" fillId="11" borderId="4" xfId="0" applyNumberFormat="1" applyFont="1" applyFill="1" applyBorder="1" applyAlignment="1">
      <alignment horizontal="center" vertical="center"/>
    </xf>
    <xf numFmtId="1" fontId="10" fillId="10" borderId="4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0" fillId="23" borderId="4" xfId="0" applyFont="1" applyFill="1" applyBorder="1" applyAlignment="1">
      <alignment horizontal="center" vertical="center"/>
    </xf>
    <xf numFmtId="3" fontId="10" fillId="24" borderId="4" xfId="0" applyNumberFormat="1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 wrapText="1"/>
    </xf>
    <xf numFmtId="3" fontId="10" fillId="11" borderId="4" xfId="0" applyNumberFormat="1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right" vertical="center"/>
    </xf>
    <xf numFmtId="0" fontId="5" fillId="0" borderId="3" xfId="0" applyFont="1" applyBorder="1" applyAlignment="1">
      <alignment vertical="center"/>
    </xf>
    <xf numFmtId="0" fontId="13" fillId="20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11" borderId="4" xfId="0" applyFont="1" applyFill="1" applyBorder="1" applyAlignment="1">
      <alignment horizontal="center" vertical="center"/>
    </xf>
    <xf numFmtId="0" fontId="10" fillId="11" borderId="16" xfId="0" applyFont="1" applyFill="1" applyBorder="1" applyAlignment="1">
      <alignment horizontal="center" vertical="center"/>
    </xf>
    <xf numFmtId="0" fontId="10" fillId="11" borderId="19" xfId="0" applyFont="1" applyFill="1" applyBorder="1" applyAlignment="1">
      <alignment horizontal="center" vertical="center"/>
    </xf>
    <xf numFmtId="0" fontId="10" fillId="11" borderId="5" xfId="0" applyFont="1" applyFill="1" applyBorder="1" applyAlignment="1">
      <alignment horizontal="center" vertical="center"/>
    </xf>
    <xf numFmtId="1" fontId="10" fillId="11" borderId="16" xfId="0" applyNumberFormat="1" applyFont="1" applyFill="1" applyBorder="1" applyAlignment="1">
      <alignment horizontal="center" vertical="center"/>
    </xf>
    <xf numFmtId="1" fontId="10" fillId="11" borderId="19" xfId="0" applyNumberFormat="1" applyFont="1" applyFill="1" applyBorder="1" applyAlignment="1">
      <alignment horizontal="center" vertical="center"/>
    </xf>
    <xf numFmtId="1" fontId="10" fillId="11" borderId="5" xfId="0" applyNumberFormat="1" applyFont="1" applyFill="1" applyBorder="1" applyAlignment="1">
      <alignment horizontal="center" vertical="center"/>
    </xf>
    <xf numFmtId="1" fontId="10" fillId="10" borderId="16" xfId="0" applyNumberFormat="1" applyFont="1" applyFill="1" applyBorder="1" applyAlignment="1">
      <alignment horizontal="center" vertical="center"/>
    </xf>
    <xf numFmtId="1" fontId="10" fillId="10" borderId="19" xfId="0" applyNumberFormat="1" applyFont="1" applyFill="1" applyBorder="1" applyAlignment="1">
      <alignment horizontal="center" vertical="center"/>
    </xf>
    <xf numFmtId="1" fontId="10" fillId="10" borderId="5" xfId="0" applyNumberFormat="1" applyFont="1" applyFill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/>
    </xf>
    <xf numFmtId="0" fontId="10" fillId="9" borderId="19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5" fillId="25" borderId="16" xfId="0" applyFont="1" applyFill="1" applyBorder="1" applyAlignment="1">
      <alignment horizontal="center" vertical="center"/>
    </xf>
    <xf numFmtId="0" fontId="15" fillId="25" borderId="19" xfId="0" applyFont="1" applyFill="1" applyBorder="1" applyAlignment="1">
      <alignment horizontal="center" vertical="center"/>
    </xf>
    <xf numFmtId="0" fontId="15" fillId="25" borderId="5" xfId="0" applyFont="1" applyFill="1" applyBorder="1" applyAlignment="1">
      <alignment horizontal="center" vertical="center"/>
    </xf>
    <xf numFmtId="0" fontId="10" fillId="6" borderId="16" xfId="0" applyFont="1" applyFill="1" applyBorder="1" applyAlignment="1">
      <alignment horizontal="center" vertical="center"/>
    </xf>
    <xf numFmtId="0" fontId="10" fillId="6" borderId="19" xfId="0" applyFont="1" applyFill="1" applyBorder="1" applyAlignment="1">
      <alignment horizontal="center" vertical="center"/>
    </xf>
    <xf numFmtId="0" fontId="10" fillId="6" borderId="5" xfId="0" applyFont="1" applyFill="1" applyBorder="1" applyAlignment="1">
      <alignment horizontal="center" vertical="center"/>
    </xf>
    <xf numFmtId="3" fontId="10" fillId="10" borderId="16" xfId="0" applyNumberFormat="1" applyFont="1" applyFill="1" applyBorder="1" applyAlignment="1">
      <alignment horizontal="center" vertical="center" wrapText="1"/>
    </xf>
    <xf numFmtId="3" fontId="10" fillId="10" borderId="19" xfId="0" applyNumberFormat="1" applyFont="1" applyFill="1" applyBorder="1" applyAlignment="1">
      <alignment horizontal="center" vertical="center" wrapText="1"/>
    </xf>
    <xf numFmtId="3" fontId="10" fillId="10" borderId="5" xfId="0" applyNumberFormat="1" applyFont="1" applyFill="1" applyBorder="1" applyAlignment="1">
      <alignment horizontal="center" vertical="center" wrapText="1"/>
    </xf>
    <xf numFmtId="0" fontId="10" fillId="9" borderId="16" xfId="0" applyFont="1" applyFill="1" applyBorder="1" applyAlignment="1">
      <alignment horizontal="center" vertical="center" wrapText="1"/>
    </xf>
    <xf numFmtId="0" fontId="10" fillId="9" borderId="19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 vertical="center" wrapText="1"/>
    </xf>
    <xf numFmtId="0" fontId="10" fillId="5" borderId="16" xfId="0" applyFont="1" applyFill="1" applyBorder="1" applyAlignment="1">
      <alignment horizontal="center" vertical="center"/>
    </xf>
    <xf numFmtId="0" fontId="10" fillId="5" borderId="19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3" fontId="10" fillId="11" borderId="16" xfId="0" applyNumberFormat="1" applyFont="1" applyFill="1" applyBorder="1" applyAlignment="1">
      <alignment horizontal="center" vertical="center"/>
    </xf>
    <xf numFmtId="3" fontId="10" fillId="11" borderId="19" xfId="0" applyNumberFormat="1" applyFont="1" applyFill="1" applyBorder="1" applyAlignment="1">
      <alignment horizontal="center" vertical="center"/>
    </xf>
    <xf numFmtId="3" fontId="10" fillId="11" borderId="5" xfId="0" applyNumberFormat="1" applyFont="1" applyFill="1" applyBorder="1" applyAlignment="1">
      <alignment horizontal="center" vertical="center"/>
    </xf>
    <xf numFmtId="0" fontId="8" fillId="13" borderId="4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/>
    </xf>
    <xf numFmtId="0" fontId="8" fillId="13" borderId="4" xfId="0" applyFont="1" applyFill="1" applyBorder="1" applyAlignment="1">
      <alignment horizontal="center" vertical="center"/>
    </xf>
    <xf numFmtId="0" fontId="10" fillId="14" borderId="4" xfId="0" applyFont="1" applyFill="1" applyBorder="1" applyAlignment="1">
      <alignment horizontal="center" vertical="center"/>
    </xf>
    <xf numFmtId="0" fontId="5" fillId="16" borderId="5" xfId="0" applyFont="1" applyFill="1" applyBorder="1" applyAlignment="1">
      <alignment horizontal="center" vertical="center"/>
    </xf>
    <xf numFmtId="0" fontId="5" fillId="16" borderId="4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49" fontId="4" fillId="7" borderId="3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49" fontId="4" fillId="19" borderId="4" xfId="0" applyNumberFormat="1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8" fillId="15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18" borderId="5" xfId="0" applyFont="1" applyFill="1" applyBorder="1" applyAlignment="1">
      <alignment horizontal="center" vertical="center"/>
    </xf>
    <xf numFmtId="0" fontId="5" fillId="18" borderId="4" xfId="0" applyFont="1" applyFill="1" applyBorder="1" applyAlignment="1">
      <alignment horizontal="center" vertical="center"/>
    </xf>
    <xf numFmtId="0" fontId="13" fillId="20" borderId="4" xfId="0" applyFont="1" applyFill="1" applyBorder="1" applyAlignment="1">
      <alignment horizontal="center" vertical="center" wrapText="1"/>
    </xf>
    <xf numFmtId="0" fontId="12" fillId="21" borderId="4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vertical="center"/>
    </xf>
    <xf numFmtId="0" fontId="4" fillId="18" borderId="16" xfId="0" applyFont="1" applyFill="1" applyBorder="1" applyAlignment="1">
      <alignment horizontal="center" vertical="center"/>
    </xf>
    <xf numFmtId="0" fontId="4" fillId="18" borderId="5" xfId="0" applyFont="1" applyFill="1" applyBorder="1" applyAlignment="1">
      <alignment horizontal="center" vertical="center"/>
    </xf>
    <xf numFmtId="0" fontId="4" fillId="18" borderId="16" xfId="0" applyFont="1" applyFill="1" applyBorder="1" applyAlignment="1">
      <alignment horizontal="center" vertical="center" wrapText="1"/>
    </xf>
    <xf numFmtId="0" fontId="4" fillId="18" borderId="5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0000"/>
      <color rgb="FFF9FD61"/>
      <color rgb="FFF91E07"/>
      <color rgb="FFFDF6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1175657</xdr:colOff>
      <xdr:row>1</xdr:row>
      <xdr:rowOff>223155</xdr:rowOff>
    </xdr:from>
    <xdr:ext cx="3306535" cy="2136321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5657" y="485093"/>
          <a:ext cx="3306535" cy="2136321"/>
        </a:xfrm>
        <a:prstGeom prst="rect">
          <a:avLst/>
        </a:prstGeom>
        <a:noFill/>
      </xdr:spPr>
    </xdr:pic>
    <xdr:clientData fLocksWithSheet="0"/>
  </xdr:oneCellAnchor>
  <xdr:twoCellAnchor editAs="absolute">
    <xdr:from>
      <xdr:col>4</xdr:col>
      <xdr:colOff>419174</xdr:colOff>
      <xdr:row>31</xdr:row>
      <xdr:rowOff>153762</xdr:rowOff>
    </xdr:from>
    <xdr:to>
      <xdr:col>5</xdr:col>
      <xdr:colOff>311905</xdr:colOff>
      <xdr:row>34</xdr:row>
      <xdr:rowOff>131989</xdr:rowOff>
    </xdr:to>
    <xdr:sp macro="" textlink="">
      <xdr:nvSpPr>
        <xdr:cNvPr id="1099" name="Text Box 75" hidden="1">
          <a:extLst>
            <a:ext uri="{FF2B5EF4-FFF2-40B4-BE49-F238E27FC236}">
              <a16:creationId xmlns:a16="http://schemas.microsoft.com/office/drawing/2014/main" id="{1F3C1303-9AE8-F4A8-53A3-35E83AD4E952}"/>
            </a:ext>
          </a:extLst>
        </xdr:cNvPr>
        <xdr:cNvSpPr txBox="1">
          <a:spLocks noChangeArrowheads="1"/>
        </xdr:cNvSpPr>
      </xdr:nvSpPr>
      <xdr:spPr bwMode="auto">
        <a:xfrm>
          <a:off x="9401175" y="8181975"/>
          <a:ext cx="1371600" cy="723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riela Lucina Castro Cáceres" id="{658BEFBB-2442-4831-AB79-2FFE08BDA3B2}" userId="S::mcastro@colegioaleph.edu.pe::5be92650-0627-4153-884d-f2401623a140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5" dT="2024-07-26T04:27:02.10" personId="{658BEFBB-2442-4831-AB79-2FFE08BDA3B2}" id="{E86E2279-83E3-4DBC-93DB-5FC7033645E9}">
    <text xml:space="preserve">120X10 + 25X20 </text>
  </threadedComment>
  <threadedComment ref="F15" dT="2024-07-26T04:15:53.52" personId="{658BEFBB-2442-4831-AB79-2FFE08BDA3B2}" id="{514BEDF1-B800-4B53-842E-F9641A686C89}">
    <text>ORDEN:
1005858080</text>
  </threadedComment>
  <threadedComment ref="F16" dT="2024-07-26T04:16:06.13" personId="{658BEFBB-2442-4831-AB79-2FFE08BDA3B2}" id="{82E0CF5F-8D76-4794-86E6-A0CAE3D10DAA}">
    <text>ORDEN:
1005858081</text>
  </threadedComment>
  <threadedComment ref="F17" dT="2024-07-26T04:15:02.99" personId="{658BEFBB-2442-4831-AB79-2FFE08BDA3B2}" id="{E0BB4756-D375-42D4-9879-87D4C5459145}">
    <text>ORDEN:
1005858083</text>
  </threadedComment>
  <threadedComment ref="F18" dT="2024-07-26T04:14:23.56" personId="{658BEFBB-2442-4831-AB79-2FFE08BDA3B2}" id="{06187D77-DB03-4C61-A5E5-CEB605C56873}">
    <text>ORDEN:
1005858084</text>
  </threadedComment>
  <threadedComment ref="D19" dT="2024-07-26T04:30:16.75" personId="{658BEFBB-2442-4831-AB79-2FFE08BDA3B2}" id="{42884FCD-25A7-4C77-9538-90BAD08E4A2D}">
    <text>1X9 + 1X1</text>
  </threadedComment>
  <threadedComment ref="D28" dT="2024-07-26T04:36:44.86" personId="{658BEFBB-2442-4831-AB79-2FFE08BDA3B2}" id="{4A870670-C356-4AF7-B035-4972AD8031EC}">
    <text>1X20</text>
  </threadedComment>
  <threadedComment ref="D29" dT="2024-07-26T04:40:23.89" personId="{658BEFBB-2442-4831-AB79-2FFE08BDA3B2}" id="{F83FA1F2-26CB-43CB-9D6D-9B8C237E375C}">
    <text>1X97 + 1X43</text>
  </threadedComment>
  <threadedComment ref="D38" dT="2024-07-26T04:43:30.26" personId="{658BEFBB-2442-4831-AB79-2FFE08BDA3B2}" id="{226A5711-85D5-402C-8353-9CE8EB7EF62F}">
    <text>2X3</text>
  </threadedComment>
  <threadedComment ref="D39" dT="2024-07-26T04:44:40.88" personId="{658BEFBB-2442-4831-AB79-2FFE08BDA3B2}" id="{12A90BF0-CDA4-40A1-A561-D189BE907080}">
    <text>1X2</text>
  </threadedComment>
  <threadedComment ref="D40" dT="2024-07-26T04:50:32.97" personId="{658BEFBB-2442-4831-AB79-2FFE08BDA3B2}" id="{5F1EE648-DF37-4922-AB3A-C1A8CA301371}">
    <text>1X2</text>
  </threadedComment>
  <threadedComment ref="D43" dT="2024-07-26T04:52:37.51" personId="{658BEFBB-2442-4831-AB79-2FFE08BDA3B2}" id="{E5CA275D-19C6-4854-B237-8A997A3701C2}">
    <text>1X3</text>
  </threadedComment>
  <threadedComment ref="D44" dT="2024-07-26T04:55:37.07" personId="{658BEFBB-2442-4831-AB79-2FFE08BDA3B2}" id="{3DF1CD7E-44A8-40F4-B2EB-525801CAA41B}">
    <text>9X4</text>
  </threadedComment>
  <threadedComment ref="D98" dT="2024-07-26T13:59:12.18" personId="{658BEFBB-2442-4831-AB79-2FFE08BDA3B2}" id="{BE3DC969-46F9-4263-9DD1-88E0DB73776D}">
    <text>1X25 + 1X30</text>
  </threadedComment>
  <threadedComment ref="U98" dT="2024-07-26T17:34:21.17" personId="{658BEFBB-2442-4831-AB79-2FFE08BDA3B2}" id="{60A65AB8-9ACE-4575-82A5-A7874EF11F15}">
    <text>LOS WH S407833311-S407838425 COMPLEMENTAN LA FACTURA 1045064</text>
  </threadedComment>
  <threadedComment ref="D105" dT="2024-07-26T05:55:55.91" personId="{658BEFBB-2442-4831-AB79-2FFE08BDA3B2}" id="{EEF8797C-B602-4F6C-A90F-76C6B477E33A}">
    <text>10X4 + 1X3 + 2X5 + 1X3</text>
  </threadedComment>
  <threadedComment ref="U105" dT="2024-07-26T17:32:29.30" personId="{658BEFBB-2442-4831-AB79-2FFE08BDA3B2}" id="{8A392F30-E4A2-443C-AF59-3EC4401EAA18}">
    <text>LOS WH S407829977-S407826249-S407830462 COMPLEMENTAN LA FACTURA 6799447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6"/>
  <sheetViews>
    <sheetView showGridLines="0" tabSelected="1" zoomScale="80" zoomScaleNormal="80" workbookViewId="0"/>
  </sheetViews>
  <sheetFormatPr baseColWidth="10" defaultColWidth="14.42578125" defaultRowHeight="15" customHeight="1" x14ac:dyDescent="0.25"/>
  <cols>
    <col min="1" max="1" width="26.7109375" style="20" customWidth="1"/>
    <col min="2" max="2" width="57" style="20" customWidth="1"/>
    <col min="3" max="3" width="30.85546875" style="20" customWidth="1"/>
    <col min="4" max="4" width="22" style="20" customWidth="1"/>
    <col min="5" max="5" width="22.42578125" style="20" customWidth="1"/>
    <col min="6" max="6" width="23.85546875" style="20" customWidth="1"/>
    <col min="7" max="7" width="22.42578125" style="20" customWidth="1"/>
    <col min="8" max="14" width="10.140625" style="24" customWidth="1"/>
    <col min="15" max="15" width="20.28515625" style="24" customWidth="1"/>
    <col min="16" max="19" width="20.42578125" style="20" customWidth="1"/>
    <col min="20" max="20" width="20.28515625" style="20" customWidth="1"/>
    <col min="21" max="16384" width="14.42578125" style="20"/>
  </cols>
  <sheetData>
    <row r="1" spans="1:20" ht="21" customHeight="1" x14ac:dyDescent="0.25">
      <c r="A1" s="4"/>
      <c r="B1" s="4"/>
      <c r="C1" s="3"/>
      <c r="D1" s="4"/>
      <c r="E1" s="4"/>
      <c r="F1" s="4"/>
      <c r="G1" s="4"/>
      <c r="H1" s="3"/>
      <c r="I1" s="3"/>
      <c r="J1" s="3"/>
      <c r="K1" s="3"/>
      <c r="L1" s="3"/>
      <c r="M1" s="3"/>
      <c r="N1" s="3"/>
      <c r="O1" s="3"/>
      <c r="P1" s="4"/>
      <c r="Q1" s="4"/>
      <c r="R1" s="4"/>
      <c r="S1" s="4"/>
      <c r="T1" s="4"/>
    </row>
    <row r="2" spans="1:20" ht="21" customHeight="1" x14ac:dyDescent="0.25">
      <c r="A2" s="4"/>
      <c r="B2" s="4"/>
      <c r="C2" s="100" t="s">
        <v>0</v>
      </c>
      <c r="D2" s="120"/>
      <c r="E2" s="38" t="s">
        <v>1</v>
      </c>
      <c r="F2" s="5"/>
      <c r="G2" s="28"/>
      <c r="H2" s="5"/>
      <c r="I2" s="18"/>
      <c r="J2" s="5"/>
      <c r="K2" s="18"/>
      <c r="L2" s="5"/>
      <c r="M2" s="18"/>
      <c r="N2" s="5"/>
      <c r="O2" s="5"/>
      <c r="P2" s="100" t="s">
        <v>2</v>
      </c>
      <c r="Q2" s="100"/>
      <c r="R2" s="103" t="s">
        <v>39</v>
      </c>
      <c r="S2" s="103"/>
      <c r="T2" s="99"/>
    </row>
    <row r="3" spans="1:20" ht="21" customHeight="1" x14ac:dyDescent="0.25">
      <c r="A3" s="4"/>
      <c r="B3" s="4"/>
      <c r="C3" s="121" t="s">
        <v>3</v>
      </c>
      <c r="D3" s="122"/>
      <c r="E3" s="38" t="s">
        <v>82</v>
      </c>
      <c r="F3" s="30"/>
      <c r="G3" s="5"/>
      <c r="H3" s="104"/>
      <c r="I3" s="104"/>
      <c r="J3" s="104"/>
      <c r="K3" s="104"/>
      <c r="L3" s="5"/>
      <c r="M3" s="5"/>
      <c r="N3" s="5"/>
      <c r="O3" s="5"/>
      <c r="P3" s="100"/>
      <c r="Q3" s="100"/>
      <c r="R3" s="103"/>
      <c r="S3" s="103"/>
      <c r="T3" s="99"/>
    </row>
    <row r="4" spans="1:20" ht="21" customHeight="1" x14ac:dyDescent="0.25">
      <c r="A4" s="4"/>
      <c r="B4" s="4"/>
      <c r="C4" s="4"/>
      <c r="D4" s="4"/>
      <c r="E4" s="53"/>
      <c r="F4" s="5"/>
      <c r="G4" s="5"/>
      <c r="H4" s="104"/>
      <c r="I4" s="104"/>
      <c r="J4" s="104"/>
      <c r="K4" s="104"/>
      <c r="L4" s="5"/>
      <c r="M4" s="5"/>
      <c r="N4" s="5"/>
      <c r="O4" s="17"/>
      <c r="P4" s="102"/>
      <c r="Q4" s="102"/>
      <c r="R4" s="102"/>
      <c r="S4" s="102"/>
      <c r="T4" s="7"/>
    </row>
    <row r="5" spans="1:20" ht="21" customHeight="1" x14ac:dyDescent="0.25">
      <c r="A5" s="4"/>
      <c r="B5" s="4"/>
      <c r="C5" s="121" t="s">
        <v>4</v>
      </c>
      <c r="D5" s="122"/>
      <c r="E5" s="8">
        <v>45707</v>
      </c>
      <c r="F5" s="8">
        <v>45708</v>
      </c>
      <c r="G5" s="5"/>
      <c r="H5" s="5"/>
      <c r="I5" s="5"/>
      <c r="J5" s="5"/>
      <c r="K5" s="5"/>
      <c r="L5" s="5"/>
      <c r="M5" s="5"/>
      <c r="N5" s="5"/>
      <c r="O5" s="9"/>
      <c r="P5" s="102"/>
      <c r="Q5" s="102"/>
      <c r="R5" s="102"/>
      <c r="S5" s="102"/>
      <c r="T5" s="10"/>
    </row>
    <row r="6" spans="1:20" ht="21" customHeight="1" x14ac:dyDescent="0.25">
      <c r="A6" s="4"/>
      <c r="B6" s="4"/>
      <c r="C6" s="121" t="s">
        <v>5</v>
      </c>
      <c r="D6" s="122"/>
      <c r="E6" s="25">
        <v>0.38541666666666669</v>
      </c>
      <c r="F6" s="25">
        <v>0.3125</v>
      </c>
      <c r="G6" s="5"/>
      <c r="H6" s="5"/>
      <c r="I6" s="5"/>
      <c r="J6" s="5"/>
      <c r="K6" s="5"/>
      <c r="L6" s="5"/>
      <c r="M6" s="5"/>
      <c r="N6" s="5"/>
      <c r="O6" s="11"/>
      <c r="P6" s="101" t="s">
        <v>38</v>
      </c>
      <c r="Q6" s="101"/>
      <c r="R6" s="101" t="s">
        <v>32</v>
      </c>
      <c r="S6" s="101"/>
      <c r="T6" s="102"/>
    </row>
    <row r="7" spans="1:20" ht="21" customHeight="1" x14ac:dyDescent="0.25">
      <c r="A7" s="4"/>
      <c r="B7" s="4"/>
      <c r="C7" s="123" t="s">
        <v>6</v>
      </c>
      <c r="D7" s="124"/>
      <c r="E7" s="25">
        <v>0.75</v>
      </c>
      <c r="F7" s="25">
        <v>0.5</v>
      </c>
      <c r="G7" s="5"/>
      <c r="H7" s="27"/>
      <c r="I7" s="27"/>
      <c r="J7" s="27"/>
      <c r="K7" s="27"/>
      <c r="L7" s="27"/>
      <c r="M7" s="27"/>
      <c r="N7" s="27"/>
      <c r="O7" s="12"/>
      <c r="P7" s="101"/>
      <c r="Q7" s="101"/>
      <c r="R7" s="101"/>
      <c r="S7" s="101"/>
      <c r="T7" s="102"/>
    </row>
    <row r="8" spans="1:20" ht="21" customHeight="1" x14ac:dyDescent="0.25">
      <c r="A8" s="4"/>
      <c r="B8" s="4"/>
      <c r="C8" s="13"/>
      <c r="D8" s="13"/>
      <c r="E8" s="13"/>
      <c r="F8" s="13"/>
      <c r="G8" s="5"/>
      <c r="H8" s="18"/>
      <c r="I8" s="18"/>
      <c r="J8" s="18"/>
      <c r="K8" s="18"/>
      <c r="L8" s="18"/>
      <c r="M8" s="18"/>
      <c r="N8" s="18"/>
      <c r="O8" s="18"/>
      <c r="P8" s="115" t="s">
        <v>18</v>
      </c>
      <c r="Q8" s="116"/>
      <c r="R8" s="109" t="s">
        <v>19</v>
      </c>
      <c r="S8" s="110"/>
      <c r="T8" s="6"/>
    </row>
    <row r="9" spans="1:20" ht="21" customHeight="1" x14ac:dyDescent="0.25">
      <c r="A9" s="4"/>
      <c r="B9" s="4"/>
      <c r="C9" s="125" t="s">
        <v>30</v>
      </c>
      <c r="D9" s="120"/>
      <c r="E9" s="120"/>
      <c r="F9" s="29"/>
      <c r="G9" s="26"/>
      <c r="H9" s="26"/>
      <c r="I9" s="18"/>
      <c r="J9" s="26"/>
      <c r="K9" s="18"/>
      <c r="L9" s="26"/>
      <c r="M9" s="18"/>
      <c r="N9" s="26"/>
      <c r="O9" s="18"/>
      <c r="P9" s="117"/>
      <c r="Q9" s="118"/>
      <c r="R9" s="111"/>
      <c r="S9" s="108"/>
      <c r="T9" s="6"/>
    </row>
    <row r="10" spans="1:20" ht="21" customHeight="1" x14ac:dyDescent="0.25">
      <c r="A10" s="4"/>
      <c r="B10" s="4"/>
      <c r="C10" s="120"/>
      <c r="D10" s="120"/>
      <c r="E10" s="120"/>
      <c r="F10" s="29"/>
      <c r="G10" s="26"/>
      <c r="H10" s="18"/>
      <c r="I10" s="18"/>
      <c r="J10" s="18"/>
      <c r="K10" s="18"/>
      <c r="L10" s="18"/>
      <c r="M10" s="18"/>
      <c r="N10" s="18"/>
      <c r="O10" s="18"/>
      <c r="P10" s="105" t="s">
        <v>24</v>
      </c>
      <c r="Q10" s="112"/>
      <c r="R10" s="105" t="s">
        <v>35</v>
      </c>
      <c r="S10" s="106"/>
      <c r="T10" s="104"/>
    </row>
    <row r="11" spans="1:20" ht="21" customHeight="1" x14ac:dyDescent="0.25">
      <c r="A11" s="4"/>
      <c r="B11" s="4"/>
      <c r="C11" s="126" t="s">
        <v>31</v>
      </c>
      <c r="D11" s="120"/>
      <c r="E11" s="120"/>
      <c r="F11" s="133"/>
      <c r="G11" s="134"/>
      <c r="H11" s="27"/>
      <c r="I11" s="18"/>
      <c r="J11" s="27"/>
      <c r="K11" s="18"/>
      <c r="L11" s="27"/>
      <c r="M11" s="18"/>
      <c r="N11" s="27"/>
      <c r="O11" s="18"/>
      <c r="P11" s="113"/>
      <c r="Q11" s="114"/>
      <c r="R11" s="107"/>
      <c r="S11" s="108"/>
      <c r="T11" s="104"/>
    </row>
    <row r="12" spans="1:20" ht="21" customHeight="1" x14ac:dyDescent="0.25">
      <c r="A12" s="4"/>
      <c r="B12" s="4"/>
      <c r="C12" s="3"/>
      <c r="D12" s="3"/>
      <c r="E12" s="3"/>
      <c r="F12" s="3"/>
      <c r="G12" s="14"/>
      <c r="H12" s="19"/>
      <c r="I12" s="19"/>
      <c r="J12" s="19"/>
      <c r="K12" s="19"/>
      <c r="L12" s="19"/>
      <c r="M12" s="19"/>
      <c r="N12" s="19"/>
      <c r="O12" s="19"/>
      <c r="P12" s="15"/>
      <c r="Q12" s="4"/>
      <c r="R12" s="4"/>
      <c r="S12" s="4"/>
      <c r="T12" s="3"/>
    </row>
    <row r="13" spans="1:20" ht="21" customHeight="1" x14ac:dyDescent="0.25">
      <c r="A13" s="91" t="s">
        <v>7</v>
      </c>
      <c r="B13" s="93" t="s">
        <v>8</v>
      </c>
      <c r="C13" s="93" t="s">
        <v>9</v>
      </c>
      <c r="D13" s="91" t="s">
        <v>17</v>
      </c>
      <c r="E13" s="91" t="s">
        <v>10</v>
      </c>
      <c r="F13" s="91" t="s">
        <v>20</v>
      </c>
      <c r="G13" s="91" t="s">
        <v>27</v>
      </c>
      <c r="H13" s="119" t="s">
        <v>22</v>
      </c>
      <c r="I13" s="119" t="s">
        <v>23</v>
      </c>
      <c r="J13" s="119" t="s">
        <v>28</v>
      </c>
      <c r="K13" s="119" t="s">
        <v>33</v>
      </c>
      <c r="L13" s="119" t="s">
        <v>34</v>
      </c>
      <c r="M13" s="119" t="s">
        <v>36</v>
      </c>
      <c r="N13" s="119" t="s">
        <v>37</v>
      </c>
      <c r="O13" s="132" t="s">
        <v>11</v>
      </c>
      <c r="P13" s="132" t="s">
        <v>12</v>
      </c>
      <c r="Q13" s="132" t="s">
        <v>13</v>
      </c>
      <c r="R13" s="132" t="s">
        <v>14</v>
      </c>
      <c r="S13" s="131" t="s">
        <v>15</v>
      </c>
    </row>
    <row r="14" spans="1:20" ht="21" customHeight="1" x14ac:dyDescent="0.25">
      <c r="A14" s="92"/>
      <c r="B14" s="94"/>
      <c r="C14" s="94"/>
      <c r="D14" s="94"/>
      <c r="E14" s="94"/>
      <c r="F14" s="94"/>
      <c r="G14" s="91"/>
      <c r="H14" s="119"/>
      <c r="I14" s="119"/>
      <c r="J14" s="119"/>
      <c r="K14" s="119"/>
      <c r="L14" s="119"/>
      <c r="M14" s="119"/>
      <c r="N14" s="119"/>
      <c r="O14" s="132"/>
      <c r="P14" s="132"/>
      <c r="Q14" s="132"/>
      <c r="R14" s="132"/>
      <c r="S14" s="131"/>
    </row>
    <row r="15" spans="1:20" s="48" customFormat="1" ht="21" customHeight="1" x14ac:dyDescent="0.25">
      <c r="A15" s="61" t="s">
        <v>40</v>
      </c>
      <c r="B15" s="85" t="s">
        <v>29</v>
      </c>
      <c r="C15" s="97" t="s">
        <v>50</v>
      </c>
      <c r="D15" s="88">
        <f>48+96</f>
        <v>144</v>
      </c>
      <c r="E15" s="85" t="s">
        <v>16</v>
      </c>
      <c r="F15" s="49" t="s">
        <v>73</v>
      </c>
      <c r="G15" s="50">
        <v>48</v>
      </c>
      <c r="H15" s="64"/>
      <c r="I15" s="67"/>
      <c r="J15" s="64"/>
      <c r="K15" s="67"/>
      <c r="L15" s="64"/>
      <c r="M15" s="67">
        <v>23</v>
      </c>
      <c r="N15" s="64">
        <f>25+96</f>
        <v>121</v>
      </c>
      <c r="O15" s="41"/>
      <c r="P15" s="41"/>
      <c r="Q15" s="41"/>
      <c r="R15" s="41"/>
      <c r="S15" s="61"/>
    </row>
    <row r="16" spans="1:20" s="48" customFormat="1" ht="21" customHeight="1" x14ac:dyDescent="0.25">
      <c r="A16" s="62"/>
      <c r="B16" s="86"/>
      <c r="C16" s="98"/>
      <c r="D16" s="89"/>
      <c r="E16" s="86"/>
      <c r="F16" s="49" t="s">
        <v>73</v>
      </c>
      <c r="G16" s="50">
        <v>48</v>
      </c>
      <c r="H16" s="65"/>
      <c r="I16" s="68"/>
      <c r="J16" s="65"/>
      <c r="K16" s="68"/>
      <c r="L16" s="65"/>
      <c r="M16" s="68"/>
      <c r="N16" s="65"/>
      <c r="O16" s="41"/>
      <c r="P16" s="41"/>
      <c r="Q16" s="41"/>
      <c r="R16" s="41"/>
      <c r="S16" s="62"/>
    </row>
    <row r="17" spans="1:19" s="48" customFormat="1" ht="21" customHeight="1" x14ac:dyDescent="0.25">
      <c r="A17" s="63"/>
      <c r="B17" s="87"/>
      <c r="C17" s="51" t="s">
        <v>51</v>
      </c>
      <c r="D17" s="90"/>
      <c r="E17" s="87"/>
      <c r="F17" s="49" t="s">
        <v>73</v>
      </c>
      <c r="G17" s="50">
        <v>48</v>
      </c>
      <c r="H17" s="66"/>
      <c r="I17" s="69"/>
      <c r="J17" s="66"/>
      <c r="K17" s="69"/>
      <c r="L17" s="66"/>
      <c r="M17" s="69"/>
      <c r="N17" s="66"/>
      <c r="O17" s="41"/>
      <c r="P17" s="41"/>
      <c r="Q17" s="41"/>
      <c r="R17" s="41"/>
      <c r="S17" s="63"/>
    </row>
    <row r="18" spans="1:19" s="42" customFormat="1" ht="21" customHeight="1" x14ac:dyDescent="0.25">
      <c r="A18" s="43" t="s">
        <v>41</v>
      </c>
      <c r="B18" s="44" t="s">
        <v>81</v>
      </c>
      <c r="C18" s="44" t="s">
        <v>52</v>
      </c>
      <c r="D18" s="45">
        <v>1</v>
      </c>
      <c r="E18" s="43" t="s">
        <v>80</v>
      </c>
      <c r="F18" s="49" t="s">
        <v>70</v>
      </c>
      <c r="G18" s="50">
        <v>30</v>
      </c>
      <c r="H18" s="46">
        <v>1</v>
      </c>
      <c r="I18" s="47"/>
      <c r="J18" s="46"/>
      <c r="K18" s="47"/>
      <c r="L18" s="46"/>
      <c r="M18" s="47"/>
      <c r="N18" s="46"/>
      <c r="O18" s="43"/>
      <c r="P18" s="43"/>
      <c r="Q18" s="43"/>
      <c r="R18" s="43"/>
      <c r="S18" s="43"/>
    </row>
    <row r="19" spans="1:19" s="48" customFormat="1" ht="21" customHeight="1" x14ac:dyDescent="0.25">
      <c r="A19" s="61" t="s">
        <v>42</v>
      </c>
      <c r="B19" s="85" t="s">
        <v>29</v>
      </c>
      <c r="C19" s="51" t="s">
        <v>53</v>
      </c>
      <c r="D19" s="88">
        <f>46+60+48+48</f>
        <v>202</v>
      </c>
      <c r="E19" s="85" t="s">
        <v>16</v>
      </c>
      <c r="F19" s="49" t="s">
        <v>76</v>
      </c>
      <c r="G19" s="50">
        <v>48</v>
      </c>
      <c r="H19" s="64"/>
      <c r="I19" s="67"/>
      <c r="J19" s="64"/>
      <c r="K19" s="67"/>
      <c r="L19" s="64">
        <f>35+60</f>
        <v>95</v>
      </c>
      <c r="M19" s="67">
        <f>48+13+46</f>
        <v>107</v>
      </c>
      <c r="N19" s="64"/>
      <c r="O19" s="41"/>
      <c r="P19" s="41"/>
      <c r="Q19" s="41"/>
      <c r="R19" s="60">
        <v>1</v>
      </c>
      <c r="S19" s="73" t="s">
        <v>83</v>
      </c>
    </row>
    <row r="20" spans="1:19" s="48" customFormat="1" ht="21" customHeight="1" x14ac:dyDescent="0.25">
      <c r="A20" s="62"/>
      <c r="B20" s="86"/>
      <c r="C20" s="97" t="s">
        <v>54</v>
      </c>
      <c r="D20" s="89"/>
      <c r="E20" s="86"/>
      <c r="F20" s="49" t="s">
        <v>73</v>
      </c>
      <c r="G20" s="50">
        <v>48</v>
      </c>
      <c r="H20" s="65"/>
      <c r="I20" s="68"/>
      <c r="J20" s="65"/>
      <c r="K20" s="68"/>
      <c r="L20" s="65"/>
      <c r="M20" s="68"/>
      <c r="N20" s="65"/>
      <c r="O20" s="41"/>
      <c r="P20" s="41"/>
      <c r="Q20" s="41"/>
      <c r="R20" s="60"/>
      <c r="S20" s="74"/>
    </row>
    <row r="21" spans="1:19" s="48" customFormat="1" ht="21" customHeight="1" x14ac:dyDescent="0.25">
      <c r="A21" s="62"/>
      <c r="B21" s="86"/>
      <c r="C21" s="98"/>
      <c r="D21" s="89"/>
      <c r="E21" s="86"/>
      <c r="F21" s="49" t="s">
        <v>73</v>
      </c>
      <c r="G21" s="50">
        <v>12</v>
      </c>
      <c r="H21" s="65"/>
      <c r="I21" s="68"/>
      <c r="J21" s="65"/>
      <c r="K21" s="68"/>
      <c r="L21" s="65"/>
      <c r="M21" s="68"/>
      <c r="N21" s="65"/>
      <c r="O21" s="41"/>
      <c r="P21" s="41"/>
      <c r="Q21" s="41"/>
      <c r="R21" s="60"/>
      <c r="S21" s="74"/>
    </row>
    <row r="22" spans="1:19" s="48" customFormat="1" ht="21" customHeight="1" x14ac:dyDescent="0.25">
      <c r="A22" s="62"/>
      <c r="B22" s="86"/>
      <c r="C22" s="51" t="s">
        <v>55</v>
      </c>
      <c r="D22" s="89"/>
      <c r="E22" s="86"/>
      <c r="F22" s="49" t="s">
        <v>73</v>
      </c>
      <c r="G22" s="50">
        <v>48</v>
      </c>
      <c r="H22" s="65"/>
      <c r="I22" s="68"/>
      <c r="J22" s="65"/>
      <c r="K22" s="68"/>
      <c r="L22" s="65"/>
      <c r="M22" s="68"/>
      <c r="N22" s="65"/>
      <c r="O22" s="41"/>
      <c r="P22" s="41"/>
      <c r="Q22" s="41"/>
      <c r="R22" s="60">
        <v>1</v>
      </c>
      <c r="S22" s="74"/>
    </row>
    <row r="23" spans="1:19" s="48" customFormat="1" ht="21" customHeight="1" x14ac:dyDescent="0.25">
      <c r="A23" s="63"/>
      <c r="B23" s="87"/>
      <c r="C23" s="51" t="s">
        <v>56</v>
      </c>
      <c r="D23" s="90"/>
      <c r="E23" s="87"/>
      <c r="F23" s="49" t="s">
        <v>71</v>
      </c>
      <c r="G23" s="50">
        <v>48</v>
      </c>
      <c r="H23" s="66"/>
      <c r="I23" s="69"/>
      <c r="J23" s="66"/>
      <c r="K23" s="69"/>
      <c r="L23" s="66"/>
      <c r="M23" s="69"/>
      <c r="N23" s="66"/>
      <c r="O23" s="41"/>
      <c r="P23" s="41"/>
      <c r="Q23" s="41"/>
      <c r="R23" s="60">
        <v>1</v>
      </c>
      <c r="S23" s="75"/>
    </row>
    <row r="24" spans="1:19" s="42" customFormat="1" ht="21" customHeight="1" x14ac:dyDescent="0.25">
      <c r="A24" s="43" t="s">
        <v>43</v>
      </c>
      <c r="B24" s="44" t="s">
        <v>29</v>
      </c>
      <c r="C24" s="44" t="s">
        <v>57</v>
      </c>
      <c r="D24" s="45">
        <v>48</v>
      </c>
      <c r="E24" s="43" t="s">
        <v>16</v>
      </c>
      <c r="F24" s="49" t="s">
        <v>74</v>
      </c>
      <c r="G24" s="50">
        <v>48</v>
      </c>
      <c r="H24" s="46"/>
      <c r="I24" s="47"/>
      <c r="J24" s="46"/>
      <c r="K24" s="47">
        <v>11</v>
      </c>
      <c r="L24" s="46">
        <v>37</v>
      </c>
      <c r="M24" s="47"/>
      <c r="N24" s="46"/>
      <c r="O24" s="43"/>
      <c r="P24" s="43"/>
      <c r="Q24" s="43"/>
      <c r="R24" s="43"/>
      <c r="S24" s="43"/>
    </row>
    <row r="25" spans="1:19" s="48" customFormat="1" ht="21" customHeight="1" x14ac:dyDescent="0.25">
      <c r="A25" s="41" t="s">
        <v>44</v>
      </c>
      <c r="B25" s="40" t="s">
        <v>29</v>
      </c>
      <c r="C25" s="51" t="s">
        <v>58</v>
      </c>
      <c r="D25" s="52">
        <v>10</v>
      </c>
      <c r="E25" s="40" t="s">
        <v>16</v>
      </c>
      <c r="F25" s="49" t="s">
        <v>75</v>
      </c>
      <c r="G25" s="50">
        <v>10</v>
      </c>
      <c r="H25" s="46"/>
      <c r="I25" s="47"/>
      <c r="J25" s="46"/>
      <c r="K25" s="47">
        <v>10</v>
      </c>
      <c r="L25" s="46"/>
      <c r="M25" s="47"/>
      <c r="N25" s="46"/>
      <c r="O25" s="41"/>
      <c r="P25" s="41"/>
      <c r="Q25" s="41"/>
      <c r="R25" s="41"/>
      <c r="S25" s="41"/>
    </row>
    <row r="26" spans="1:19" s="42" customFormat="1" ht="21" customHeight="1" x14ac:dyDescent="0.25">
      <c r="A26" s="43" t="s">
        <v>45</v>
      </c>
      <c r="B26" s="44" t="s">
        <v>29</v>
      </c>
      <c r="C26" s="44" t="s">
        <v>59</v>
      </c>
      <c r="D26" s="45">
        <v>46</v>
      </c>
      <c r="E26" s="43" t="s">
        <v>16</v>
      </c>
      <c r="F26" s="49" t="s">
        <v>74</v>
      </c>
      <c r="G26" s="50">
        <v>46</v>
      </c>
      <c r="H26" s="46"/>
      <c r="I26" s="47"/>
      <c r="J26" s="46"/>
      <c r="K26" s="47">
        <v>46</v>
      </c>
      <c r="L26" s="46"/>
      <c r="M26" s="47"/>
      <c r="N26" s="46"/>
      <c r="O26" s="43"/>
      <c r="P26" s="43"/>
      <c r="Q26" s="43"/>
      <c r="R26" s="43"/>
      <c r="S26" s="43"/>
    </row>
    <row r="27" spans="1:19" s="48" customFormat="1" ht="21" customHeight="1" x14ac:dyDescent="0.25">
      <c r="A27" s="61" t="s">
        <v>46</v>
      </c>
      <c r="B27" s="85" t="s">
        <v>29</v>
      </c>
      <c r="C27" s="51" t="s">
        <v>60</v>
      </c>
      <c r="D27" s="88">
        <f>48+48+48</f>
        <v>144</v>
      </c>
      <c r="E27" s="85" t="s">
        <v>16</v>
      </c>
      <c r="F27" s="49" t="s">
        <v>71</v>
      </c>
      <c r="G27" s="50">
        <v>48</v>
      </c>
      <c r="H27" s="64"/>
      <c r="I27" s="67">
        <f>48+48</f>
        <v>96</v>
      </c>
      <c r="J27" s="64">
        <v>48</v>
      </c>
      <c r="K27" s="67"/>
      <c r="L27" s="64"/>
      <c r="M27" s="67"/>
      <c r="N27" s="64"/>
      <c r="O27" s="41"/>
      <c r="P27" s="41"/>
      <c r="Q27" s="41"/>
      <c r="R27" s="41"/>
      <c r="S27" s="61"/>
    </row>
    <row r="28" spans="1:19" s="48" customFormat="1" ht="21" customHeight="1" x14ac:dyDescent="0.25">
      <c r="A28" s="62"/>
      <c r="B28" s="86"/>
      <c r="C28" s="51" t="s">
        <v>61</v>
      </c>
      <c r="D28" s="89"/>
      <c r="E28" s="86"/>
      <c r="F28" s="49" t="s">
        <v>73</v>
      </c>
      <c r="G28" s="50">
        <v>48</v>
      </c>
      <c r="H28" s="65"/>
      <c r="I28" s="68"/>
      <c r="J28" s="65"/>
      <c r="K28" s="68"/>
      <c r="L28" s="65"/>
      <c r="M28" s="68"/>
      <c r="N28" s="65"/>
      <c r="O28" s="41"/>
      <c r="P28" s="41"/>
      <c r="Q28" s="41"/>
      <c r="R28" s="41"/>
      <c r="S28" s="62"/>
    </row>
    <row r="29" spans="1:19" s="48" customFormat="1" ht="21" customHeight="1" x14ac:dyDescent="0.25">
      <c r="A29" s="63"/>
      <c r="B29" s="87"/>
      <c r="C29" s="51" t="s">
        <v>62</v>
      </c>
      <c r="D29" s="90"/>
      <c r="E29" s="87"/>
      <c r="F29" s="49" t="s">
        <v>72</v>
      </c>
      <c r="G29" s="50">
        <v>48</v>
      </c>
      <c r="H29" s="66"/>
      <c r="I29" s="69"/>
      <c r="J29" s="66"/>
      <c r="K29" s="69"/>
      <c r="L29" s="66"/>
      <c r="M29" s="69"/>
      <c r="N29" s="66"/>
      <c r="O29" s="41"/>
      <c r="P29" s="41"/>
      <c r="Q29" s="41"/>
      <c r="R29" s="41"/>
      <c r="S29" s="63"/>
    </row>
    <row r="30" spans="1:19" s="42" customFormat="1" ht="21" customHeight="1" x14ac:dyDescent="0.25">
      <c r="A30" s="70" t="s">
        <v>47</v>
      </c>
      <c r="B30" s="76" t="s">
        <v>29</v>
      </c>
      <c r="C30" s="76" t="s">
        <v>63</v>
      </c>
      <c r="D30" s="79">
        <f>48+48+48+10</f>
        <v>154</v>
      </c>
      <c r="E30" s="82" t="s">
        <v>16</v>
      </c>
      <c r="F30" s="49" t="s">
        <v>74</v>
      </c>
      <c r="G30" s="50">
        <v>48</v>
      </c>
      <c r="H30" s="64"/>
      <c r="I30" s="67">
        <v>48</v>
      </c>
      <c r="J30" s="64">
        <f>48+10</f>
        <v>58</v>
      </c>
      <c r="K30" s="67">
        <v>48</v>
      </c>
      <c r="L30" s="64"/>
      <c r="M30" s="67"/>
      <c r="N30" s="64"/>
      <c r="O30" s="43"/>
      <c r="P30" s="43"/>
      <c r="Q30" s="43"/>
      <c r="R30" s="43"/>
      <c r="S30" s="70"/>
    </row>
    <row r="31" spans="1:19" s="42" customFormat="1" ht="21" customHeight="1" x14ac:dyDescent="0.25">
      <c r="A31" s="71"/>
      <c r="B31" s="77"/>
      <c r="C31" s="77"/>
      <c r="D31" s="80"/>
      <c r="E31" s="83"/>
      <c r="F31" s="49" t="s">
        <v>77</v>
      </c>
      <c r="G31" s="50">
        <v>48</v>
      </c>
      <c r="H31" s="65"/>
      <c r="I31" s="68"/>
      <c r="J31" s="65"/>
      <c r="K31" s="68"/>
      <c r="L31" s="65"/>
      <c r="M31" s="68"/>
      <c r="N31" s="65"/>
      <c r="O31" s="43"/>
      <c r="P31" s="43"/>
      <c r="Q31" s="43"/>
      <c r="R31" s="43"/>
      <c r="S31" s="71"/>
    </row>
    <row r="32" spans="1:19" s="42" customFormat="1" ht="21" customHeight="1" x14ac:dyDescent="0.25">
      <c r="A32" s="71"/>
      <c r="B32" s="77"/>
      <c r="C32" s="78"/>
      <c r="D32" s="80"/>
      <c r="E32" s="83"/>
      <c r="F32" s="49" t="s">
        <v>74</v>
      </c>
      <c r="G32" s="50">
        <v>48</v>
      </c>
      <c r="H32" s="65"/>
      <c r="I32" s="68"/>
      <c r="J32" s="65"/>
      <c r="K32" s="68"/>
      <c r="L32" s="65"/>
      <c r="M32" s="68"/>
      <c r="N32" s="65"/>
      <c r="O32" s="43"/>
      <c r="P32" s="43"/>
      <c r="Q32" s="43"/>
      <c r="R32" s="43"/>
      <c r="S32" s="71"/>
    </row>
    <row r="33" spans="1:20" s="42" customFormat="1" ht="21" customHeight="1" x14ac:dyDescent="0.25">
      <c r="A33" s="72"/>
      <c r="B33" s="78"/>
      <c r="C33" s="44" t="s">
        <v>64</v>
      </c>
      <c r="D33" s="81"/>
      <c r="E33" s="84"/>
      <c r="F33" s="49" t="s">
        <v>78</v>
      </c>
      <c r="G33" s="50">
        <v>10</v>
      </c>
      <c r="H33" s="66"/>
      <c r="I33" s="69"/>
      <c r="J33" s="66"/>
      <c r="K33" s="69"/>
      <c r="L33" s="66"/>
      <c r="M33" s="69"/>
      <c r="N33" s="66"/>
      <c r="O33" s="43"/>
      <c r="P33" s="43"/>
      <c r="Q33" s="43"/>
      <c r="R33" s="43"/>
      <c r="S33" s="72"/>
    </row>
    <row r="34" spans="1:20" s="48" customFormat="1" ht="21" customHeight="1" x14ac:dyDescent="0.25">
      <c r="A34" s="61" t="s">
        <v>48</v>
      </c>
      <c r="B34" s="85" t="s">
        <v>29</v>
      </c>
      <c r="C34" s="51" t="s">
        <v>65</v>
      </c>
      <c r="D34" s="88">
        <f>48+10+10+48</f>
        <v>116</v>
      </c>
      <c r="E34" s="85" t="s">
        <v>16</v>
      </c>
      <c r="F34" s="49" t="s">
        <v>77</v>
      </c>
      <c r="G34" s="50">
        <v>48</v>
      </c>
      <c r="H34" s="64">
        <f>48+10+10</f>
        <v>68</v>
      </c>
      <c r="I34" s="67"/>
      <c r="J34" s="64">
        <v>30</v>
      </c>
      <c r="K34" s="67">
        <v>18</v>
      </c>
      <c r="L34" s="64"/>
      <c r="M34" s="67"/>
      <c r="N34" s="64"/>
      <c r="O34" s="41"/>
      <c r="P34" s="41"/>
      <c r="Q34" s="41"/>
      <c r="R34" s="41"/>
      <c r="S34" s="61"/>
    </row>
    <row r="35" spans="1:20" s="48" customFormat="1" ht="21" customHeight="1" x14ac:dyDescent="0.25">
      <c r="A35" s="62"/>
      <c r="B35" s="86"/>
      <c r="C35" s="51" t="s">
        <v>66</v>
      </c>
      <c r="D35" s="89"/>
      <c r="E35" s="86"/>
      <c r="F35" s="49" t="s">
        <v>75</v>
      </c>
      <c r="G35" s="50">
        <v>10</v>
      </c>
      <c r="H35" s="65"/>
      <c r="I35" s="68"/>
      <c r="J35" s="65"/>
      <c r="K35" s="68"/>
      <c r="L35" s="65"/>
      <c r="M35" s="68"/>
      <c r="N35" s="65"/>
      <c r="O35" s="41"/>
      <c r="P35" s="41"/>
      <c r="Q35" s="41"/>
      <c r="R35" s="41"/>
      <c r="S35" s="62"/>
    </row>
    <row r="36" spans="1:20" s="48" customFormat="1" ht="21" customHeight="1" x14ac:dyDescent="0.25">
      <c r="A36" s="62"/>
      <c r="B36" s="86"/>
      <c r="C36" s="51" t="s">
        <v>67</v>
      </c>
      <c r="D36" s="89"/>
      <c r="E36" s="86"/>
      <c r="F36" s="49" t="s">
        <v>78</v>
      </c>
      <c r="G36" s="50">
        <v>10</v>
      </c>
      <c r="H36" s="65"/>
      <c r="I36" s="68"/>
      <c r="J36" s="65"/>
      <c r="K36" s="68"/>
      <c r="L36" s="65"/>
      <c r="M36" s="68"/>
      <c r="N36" s="65"/>
      <c r="O36" s="41"/>
      <c r="P36" s="41"/>
      <c r="Q36" s="41"/>
      <c r="R36" s="41"/>
      <c r="S36" s="62"/>
    </row>
    <row r="37" spans="1:20" s="48" customFormat="1" ht="21" customHeight="1" x14ac:dyDescent="0.25">
      <c r="A37" s="63"/>
      <c r="B37" s="87"/>
      <c r="C37" s="51" t="s">
        <v>68</v>
      </c>
      <c r="D37" s="90"/>
      <c r="E37" s="87"/>
      <c r="F37" s="49" t="s">
        <v>77</v>
      </c>
      <c r="G37" s="50">
        <v>48</v>
      </c>
      <c r="H37" s="66"/>
      <c r="I37" s="69"/>
      <c r="J37" s="66"/>
      <c r="K37" s="69"/>
      <c r="L37" s="66"/>
      <c r="M37" s="69"/>
      <c r="N37" s="66"/>
      <c r="O37" s="41"/>
      <c r="P37" s="41"/>
      <c r="Q37" s="41"/>
      <c r="R37" s="41"/>
      <c r="S37" s="63"/>
    </row>
    <row r="38" spans="1:20" s="42" customFormat="1" ht="21" customHeight="1" x14ac:dyDescent="0.25">
      <c r="A38" s="43" t="s">
        <v>49</v>
      </c>
      <c r="B38" s="44" t="s">
        <v>29</v>
      </c>
      <c r="C38" s="44" t="s">
        <v>69</v>
      </c>
      <c r="D38" s="45">
        <v>47</v>
      </c>
      <c r="E38" s="43" t="s">
        <v>16</v>
      </c>
      <c r="F38" s="49" t="s">
        <v>74</v>
      </c>
      <c r="G38" s="50">
        <v>47</v>
      </c>
      <c r="H38" s="46">
        <v>47</v>
      </c>
      <c r="I38" s="47"/>
      <c r="J38" s="46"/>
      <c r="K38" s="47"/>
      <c r="L38" s="46"/>
      <c r="M38" s="47"/>
      <c r="N38" s="46"/>
      <c r="O38" s="43"/>
      <c r="P38" s="43"/>
      <c r="Q38" s="43"/>
      <c r="R38" s="43"/>
      <c r="S38" s="43"/>
    </row>
    <row r="39" spans="1:20" ht="21" customHeight="1" x14ac:dyDescent="0.25">
      <c r="A39" s="56"/>
      <c r="B39" s="56"/>
      <c r="C39" s="57"/>
      <c r="D39" s="31">
        <f>SUM(D15:D38)</f>
        <v>912</v>
      </c>
      <c r="E39" s="58"/>
      <c r="F39" s="58"/>
      <c r="G39" s="31">
        <f t="shared" ref="G39:N39" si="0">SUM(G15:G38)</f>
        <v>943</v>
      </c>
      <c r="H39" s="32">
        <f t="shared" si="0"/>
        <v>116</v>
      </c>
      <c r="I39" s="32">
        <f t="shared" si="0"/>
        <v>144</v>
      </c>
      <c r="J39" s="32">
        <f t="shared" si="0"/>
        <v>136</v>
      </c>
      <c r="K39" s="32">
        <f t="shared" si="0"/>
        <v>133</v>
      </c>
      <c r="L39" s="32">
        <f t="shared" si="0"/>
        <v>132</v>
      </c>
      <c r="M39" s="32">
        <f t="shared" si="0"/>
        <v>130</v>
      </c>
      <c r="N39" s="32">
        <f t="shared" si="0"/>
        <v>121</v>
      </c>
      <c r="O39" s="31">
        <f>SUM(H39:N39)</f>
        <v>912</v>
      </c>
      <c r="P39" s="33">
        <v>7</v>
      </c>
      <c r="Q39" s="24"/>
      <c r="R39" s="24"/>
      <c r="S39" s="1"/>
    </row>
    <row r="40" spans="1:20" ht="15.75" x14ac:dyDescent="0.25">
      <c r="A40" s="56"/>
      <c r="B40" s="56"/>
      <c r="C40" s="2"/>
      <c r="D40" s="95" t="s">
        <v>16</v>
      </c>
      <c r="E40" s="56"/>
      <c r="F40" s="56"/>
      <c r="G40" s="127" t="s">
        <v>21</v>
      </c>
      <c r="H40" s="119" t="s">
        <v>22</v>
      </c>
      <c r="I40" s="119" t="s">
        <v>23</v>
      </c>
      <c r="J40" s="119" t="s">
        <v>28</v>
      </c>
      <c r="K40" s="119" t="s">
        <v>33</v>
      </c>
      <c r="L40" s="119" t="s">
        <v>34</v>
      </c>
      <c r="M40" s="119" t="s">
        <v>36</v>
      </c>
      <c r="N40" s="119" t="s">
        <v>37</v>
      </c>
      <c r="O40" s="135" t="s">
        <v>16</v>
      </c>
      <c r="P40" s="137" t="s">
        <v>26</v>
      </c>
      <c r="Q40" s="24"/>
      <c r="R40" s="24"/>
      <c r="S40" s="1"/>
    </row>
    <row r="41" spans="1:20" ht="21" customHeight="1" x14ac:dyDescent="0.25">
      <c r="A41" s="59"/>
      <c r="B41" s="59"/>
      <c r="C41" s="56"/>
      <c r="D41" s="96"/>
      <c r="E41" s="56"/>
      <c r="F41" s="56"/>
      <c r="G41" s="128"/>
      <c r="H41" s="119"/>
      <c r="I41" s="119"/>
      <c r="J41" s="119"/>
      <c r="K41" s="119"/>
      <c r="L41" s="119"/>
      <c r="M41" s="119"/>
      <c r="N41" s="119"/>
      <c r="O41" s="136"/>
      <c r="P41" s="138"/>
      <c r="Q41" s="24"/>
      <c r="R41" s="24"/>
      <c r="S41" s="16"/>
    </row>
    <row r="42" spans="1:20" s="35" customFormat="1" ht="21" customHeight="1" x14ac:dyDescent="0.25">
      <c r="E42" s="54"/>
      <c r="H42" s="23"/>
      <c r="J42" s="23"/>
      <c r="L42" s="23"/>
      <c r="N42" s="23"/>
      <c r="O42" s="39"/>
    </row>
    <row r="43" spans="1:20" ht="21" customHeight="1" x14ac:dyDescent="0.25">
      <c r="A43" s="4"/>
      <c r="B43" s="4"/>
      <c r="C43" s="21"/>
      <c r="D43" s="34"/>
      <c r="E43" s="34"/>
      <c r="F43" s="21"/>
      <c r="G43" s="34"/>
      <c r="I43" s="39"/>
      <c r="K43" s="39"/>
      <c r="M43" s="39"/>
      <c r="O43" s="39"/>
      <c r="P43" s="34"/>
      <c r="Q43" s="36"/>
      <c r="R43" s="36"/>
      <c r="S43" s="37"/>
      <c r="T43" s="37"/>
    </row>
    <row r="44" spans="1:20" ht="21" customHeight="1" x14ac:dyDescent="0.25">
      <c r="A44" s="130" t="s">
        <v>25</v>
      </c>
      <c r="B44" s="130"/>
      <c r="C44" s="130"/>
      <c r="E44" s="16"/>
      <c r="F44" s="22"/>
      <c r="G44" s="16"/>
      <c r="I44" s="16"/>
      <c r="K44" s="16"/>
      <c r="M44" s="16"/>
      <c r="O44" s="39"/>
      <c r="P44" s="16"/>
      <c r="Q44" s="16"/>
      <c r="R44" s="16"/>
      <c r="S44" s="16"/>
      <c r="T44" s="16"/>
    </row>
    <row r="45" spans="1:20" ht="29.25" customHeight="1" x14ac:dyDescent="0.25">
      <c r="A45" s="55" t="s">
        <v>79</v>
      </c>
      <c r="B45" s="129" t="s">
        <v>79</v>
      </c>
      <c r="C45" s="129"/>
    </row>
    <row r="46" spans="1:20" ht="29.25" customHeight="1" x14ac:dyDescent="0.25">
      <c r="A46" s="55" t="s">
        <v>79</v>
      </c>
      <c r="B46" s="129" t="s">
        <v>79</v>
      </c>
      <c r="C46" s="129"/>
    </row>
  </sheetData>
  <mergeCells count="121">
    <mergeCell ref="B46:C46"/>
    <mergeCell ref="A44:C44"/>
    <mergeCell ref="B45:C45"/>
    <mergeCell ref="S13:S14"/>
    <mergeCell ref="R13:R14"/>
    <mergeCell ref="F11:G11"/>
    <mergeCell ref="H3:I3"/>
    <mergeCell ref="H4:I4"/>
    <mergeCell ref="J3:K3"/>
    <mergeCell ref="J4:K4"/>
    <mergeCell ref="F13:F14"/>
    <mergeCell ref="G13:G14"/>
    <mergeCell ref="O40:O41"/>
    <mergeCell ref="I40:I41"/>
    <mergeCell ref="Q13:Q14"/>
    <mergeCell ref="P13:P14"/>
    <mergeCell ref="H13:H14"/>
    <mergeCell ref="I13:I14"/>
    <mergeCell ref="O13:O14"/>
    <mergeCell ref="L13:L14"/>
    <mergeCell ref="L40:L41"/>
    <mergeCell ref="M40:M41"/>
    <mergeCell ref="M13:M14"/>
    <mergeCell ref="P40:P41"/>
    <mergeCell ref="N13:N14"/>
    <mergeCell ref="J13:J14"/>
    <mergeCell ref="K13:K14"/>
    <mergeCell ref="N40:N41"/>
    <mergeCell ref="H40:H41"/>
    <mergeCell ref="J40:J41"/>
    <mergeCell ref="K40:K41"/>
    <mergeCell ref="C2:D2"/>
    <mergeCell ref="C6:D6"/>
    <mergeCell ref="C7:D7"/>
    <mergeCell ref="C9:E10"/>
    <mergeCell ref="C11:E11"/>
    <mergeCell ref="C3:D3"/>
    <mergeCell ref="C5:D5"/>
    <mergeCell ref="C15:C16"/>
    <mergeCell ref="M15:M17"/>
    <mergeCell ref="N15:N17"/>
    <mergeCell ref="M34:M37"/>
    <mergeCell ref="N34:N37"/>
    <mergeCell ref="G40:G41"/>
    <mergeCell ref="T2:T3"/>
    <mergeCell ref="P2:Q3"/>
    <mergeCell ref="R6:S7"/>
    <mergeCell ref="T6:T7"/>
    <mergeCell ref="R2:S3"/>
    <mergeCell ref="P6:Q7"/>
    <mergeCell ref="P4:Q5"/>
    <mergeCell ref="T10:T11"/>
    <mergeCell ref="R10:S11"/>
    <mergeCell ref="R4:S5"/>
    <mergeCell ref="R8:S9"/>
    <mergeCell ref="P10:Q11"/>
    <mergeCell ref="P8:Q9"/>
    <mergeCell ref="A15:A17"/>
    <mergeCell ref="B15:B17"/>
    <mergeCell ref="D15:D17"/>
    <mergeCell ref="E15:E17"/>
    <mergeCell ref="A13:A14"/>
    <mergeCell ref="B13:B14"/>
    <mergeCell ref="E13:E14"/>
    <mergeCell ref="D40:D41"/>
    <mergeCell ref="C13:C14"/>
    <mergeCell ref="D13:D14"/>
    <mergeCell ref="D27:D29"/>
    <mergeCell ref="E27:E29"/>
    <mergeCell ref="A27:A29"/>
    <mergeCell ref="B27:B29"/>
    <mergeCell ref="A19:A23"/>
    <mergeCell ref="B19:B23"/>
    <mergeCell ref="D19:D23"/>
    <mergeCell ref="E19:E23"/>
    <mergeCell ref="C20:C21"/>
    <mergeCell ref="A34:A37"/>
    <mergeCell ref="B34:B37"/>
    <mergeCell ref="D34:D37"/>
    <mergeCell ref="E34:E37"/>
    <mergeCell ref="A30:A33"/>
    <mergeCell ref="B30:B33"/>
    <mergeCell ref="C30:C32"/>
    <mergeCell ref="D30:D33"/>
    <mergeCell ref="E30:E33"/>
    <mergeCell ref="H15:H17"/>
    <mergeCell ref="I15:I17"/>
    <mergeCell ref="J15:J17"/>
    <mergeCell ref="K15:K17"/>
    <mergeCell ref="L15:L17"/>
    <mergeCell ref="S15:S17"/>
    <mergeCell ref="H19:H23"/>
    <mergeCell ref="I19:I23"/>
    <mergeCell ref="J19:J23"/>
    <mergeCell ref="K19:K23"/>
    <mergeCell ref="L19:L23"/>
    <mergeCell ref="M19:M23"/>
    <mergeCell ref="N19:N23"/>
    <mergeCell ref="H27:H29"/>
    <mergeCell ref="I27:I29"/>
    <mergeCell ref="J27:J29"/>
    <mergeCell ref="K27:K29"/>
    <mergeCell ref="L27:L29"/>
    <mergeCell ref="M27:M29"/>
    <mergeCell ref="N27:N29"/>
    <mergeCell ref="S19:S23"/>
    <mergeCell ref="S34:S37"/>
    <mergeCell ref="H34:H37"/>
    <mergeCell ref="I34:I37"/>
    <mergeCell ref="J34:J37"/>
    <mergeCell ref="K34:K37"/>
    <mergeCell ref="L34:L37"/>
    <mergeCell ref="S27:S29"/>
    <mergeCell ref="H30:H33"/>
    <mergeCell ref="I30:I33"/>
    <mergeCell ref="J30:J33"/>
    <mergeCell ref="K30:K33"/>
    <mergeCell ref="L30:L33"/>
    <mergeCell ref="M30:M33"/>
    <mergeCell ref="N30:N33"/>
    <mergeCell ref="S30:S33"/>
  </mergeCells>
  <phoneticPr fontId="11" type="noConversion"/>
  <pageMargins left="0.70866141732283472" right="0.70866141732283472" top="0.74803149606299213" bottom="0.74803149606299213" header="0" footer="0"/>
  <pageSetup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Denegri</dc:creator>
  <cp:lastModifiedBy>USUARIO</cp:lastModifiedBy>
  <cp:lastPrinted>2024-02-07T15:17:39Z</cp:lastPrinted>
  <dcterms:created xsi:type="dcterms:W3CDTF">2021-01-08T13:49:07Z</dcterms:created>
  <dcterms:modified xsi:type="dcterms:W3CDTF">2025-02-21T02:02:34Z</dcterms:modified>
</cp:coreProperties>
</file>